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9720" windowHeight="6540"/>
  </bookViews>
  <sheets>
    <sheet name="Покров" sheetId="3" r:id="rId1"/>
  </sheets>
  <calcPr calcId="124519"/>
</workbook>
</file>

<file path=xl/calcChain.xml><?xml version="1.0" encoding="utf-8"?>
<calcChain xmlns="http://schemas.openxmlformats.org/spreadsheetml/2006/main">
  <c r="F89" i="3"/>
  <c r="E89"/>
  <c r="D89"/>
  <c r="H89" s="1"/>
  <c r="E85"/>
  <c r="D85"/>
  <c r="G99"/>
  <c r="G100" s="1"/>
  <c r="F99"/>
  <c r="F100" s="1"/>
  <c r="F28"/>
  <c r="G28"/>
  <c r="D99" l="1"/>
  <c r="D100" s="1"/>
  <c r="E99"/>
  <c r="E100" s="1"/>
  <c r="H100" s="1"/>
  <c r="H85"/>
  <c r="H99" s="1"/>
  <c r="E14"/>
  <c r="F29"/>
  <c r="G29"/>
  <c r="D14"/>
  <c r="H18"/>
  <c r="G45"/>
  <c r="G48"/>
  <c r="G51"/>
  <c r="G61"/>
  <c r="G64"/>
  <c r="G54"/>
  <c r="D28" l="1"/>
  <c r="D29" s="1"/>
  <c r="E28"/>
  <c r="E29" s="1"/>
  <c r="H14"/>
  <c r="H28" s="1"/>
  <c r="G66"/>
  <c r="G68" s="1"/>
  <c r="H29" l="1"/>
</calcChain>
</file>

<file path=xl/sharedStrings.xml><?xml version="1.0" encoding="utf-8"?>
<sst xmlns="http://schemas.openxmlformats.org/spreadsheetml/2006/main" count="151" uniqueCount="91">
  <si>
    <t>руб</t>
  </si>
  <si>
    <t>Основание</t>
  </si>
  <si>
    <t xml:space="preserve">          Сметная     стоимость     тыс.руб.</t>
  </si>
  <si>
    <t>Показат.</t>
  </si>
  <si>
    <t>Nп/п</t>
  </si>
  <si>
    <t>Наименование работ и затрат</t>
  </si>
  <si>
    <t>строит.</t>
  </si>
  <si>
    <t>монтаж.</t>
  </si>
  <si>
    <t>оборуд.</t>
  </si>
  <si>
    <t xml:space="preserve">прочих </t>
  </si>
  <si>
    <t>Всего</t>
  </si>
  <si>
    <t>един.</t>
  </si>
  <si>
    <t>работ</t>
  </si>
  <si>
    <t>меб.инвент.</t>
  </si>
  <si>
    <t>затрат</t>
  </si>
  <si>
    <t>стоимости</t>
  </si>
  <si>
    <t>Аналог</t>
  </si>
  <si>
    <t>( локальная  смета )</t>
  </si>
  <si>
    <t>N п/п</t>
  </si>
  <si>
    <t>Наименование  работ и затрат</t>
  </si>
  <si>
    <t>Ед.</t>
  </si>
  <si>
    <t>Кол-во</t>
  </si>
  <si>
    <t>ед.изм.</t>
  </si>
  <si>
    <t>на тепловые сети</t>
  </si>
  <si>
    <t>Демонтажные работы</t>
  </si>
  <si>
    <t>м</t>
  </si>
  <si>
    <t>ТЭР24-01-</t>
  </si>
  <si>
    <t xml:space="preserve">К-0.6 </t>
  </si>
  <si>
    <t>км</t>
  </si>
  <si>
    <t>Демонтаж непроходных каналов из сборных ЖБК</t>
  </si>
  <si>
    <t>Монтажные работы</t>
  </si>
  <si>
    <t>всего,руб</t>
  </si>
  <si>
    <t>разборкой и восстановлением а/б покрытия, с камерами</t>
  </si>
  <si>
    <t>Прокладка в условиях города с земляными работами,</t>
  </si>
  <si>
    <t>Итого  в ценах 2001г</t>
  </si>
  <si>
    <t>Объектный   сметный   расчет   № 02-01</t>
  </si>
  <si>
    <t>СМ №</t>
  </si>
  <si>
    <t>Теплотехническое оборудование,в т.ч.:</t>
  </si>
  <si>
    <t>насосы и прочее оборудование,трубопроводы,</t>
  </si>
  <si>
    <t>арматура, электротехнические и слаботочные</t>
  </si>
  <si>
    <t>работы, газооборудование, автоматизация и КИП.</t>
  </si>
  <si>
    <t>5362-00</t>
  </si>
  <si>
    <t>расчетный срок</t>
  </si>
  <si>
    <t>Трубопровод надземной и подземной прокладки с t=115</t>
  </si>
  <si>
    <t>001-4</t>
  </si>
  <si>
    <t>до Д 100мм  ц:16866,11х0,6=</t>
  </si>
  <si>
    <t>001-7</t>
  </si>
  <si>
    <t>до Д 200мм  ц:25740,00х0,6=</t>
  </si>
  <si>
    <t xml:space="preserve">Трубопровод бесканальной прокладки  от Д50мм  до </t>
  </si>
  <si>
    <t xml:space="preserve">Д 200мм  </t>
  </si>
  <si>
    <t>Ж.Д</t>
  </si>
  <si>
    <t>тыс.руб</t>
  </si>
  <si>
    <t>183-08</t>
  </si>
  <si>
    <t>с земляными работами, погрузкой и отвозкой стр.мусора</t>
  </si>
  <si>
    <t>СМ№3-1</t>
  </si>
  <si>
    <t xml:space="preserve">  ц:5319,08:32м=</t>
  </si>
  <si>
    <t>L-32м</t>
  </si>
  <si>
    <t>ПЕРВАЯ ОЧЕРЕДЬ</t>
  </si>
  <si>
    <t>Демонтаж технологического оборудования</t>
  </si>
  <si>
    <t>5673-04</t>
  </si>
  <si>
    <t>СМ №11</t>
  </si>
  <si>
    <t>газоходы, технологические трубопроводы.)</t>
  </si>
  <si>
    <t>5895-06</t>
  </si>
  <si>
    <t>3,6Гкал</t>
  </si>
  <si>
    <t>4</t>
  </si>
  <si>
    <t>Итого в ценах на 01.01.2000г</t>
  </si>
  <si>
    <t>2</t>
  </si>
  <si>
    <t>3</t>
  </si>
  <si>
    <t>5</t>
  </si>
  <si>
    <t>6</t>
  </si>
  <si>
    <t>001-9</t>
  </si>
  <si>
    <t>до Д 300мм  ц:37323,00х0,6=</t>
  </si>
  <si>
    <t>5708-04,1</t>
  </si>
  <si>
    <t xml:space="preserve">Трубопровод бесканальной прокладки   Д300мм  </t>
  </si>
  <si>
    <t xml:space="preserve">существующих котельных ( котлы, насосы, </t>
  </si>
  <si>
    <t>1</t>
  </si>
  <si>
    <t>первая очередь</t>
  </si>
  <si>
    <t>86+718+105+</t>
  </si>
  <si>
    <t>К-6.61(СМР)</t>
  </si>
  <si>
    <t>Итого в ценах 1кв 2014г</t>
  </si>
  <si>
    <t>К-3,37(обор)</t>
  </si>
  <si>
    <t>Схема теплоснабжения МО поселок Иванищи Гусь-Хрустального района Владимирской области</t>
  </si>
  <si>
    <t xml:space="preserve">на реконструкция действующей котельной </t>
  </si>
  <si>
    <t xml:space="preserve">2 котла установленной производительностью 0,88Гкал; </t>
  </si>
  <si>
    <t>С:(320,39-202,736):3,6х0,88=</t>
  </si>
  <si>
    <t>М:739,485:3,6х0,88=</t>
  </si>
  <si>
    <t>ОБ:1577,808:3,6х0,88=</t>
  </si>
  <si>
    <t>Локальный   сметный   расчет   № 02-02</t>
  </si>
  <si>
    <t>С:(320,39-202,736):3,6х0,88х0,3=</t>
  </si>
  <si>
    <t>М:739,485:3,6х0,88х0,3=</t>
  </si>
  <si>
    <t>ОБ:1577,808:3,6х0,88х0,3=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</si>
</sst>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/>
    <xf numFmtId="49" fontId="2" fillId="0" borderId="7" xfId="0" applyNumberFormat="1" applyFont="1" applyBorder="1" applyAlignment="1">
      <alignment horizontal="center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2" fillId="0" borderId="0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/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49" fontId="2" fillId="0" borderId="2" xfId="0" applyNumberFormat="1" applyFont="1" applyBorder="1"/>
    <xf numFmtId="49" fontId="2" fillId="0" borderId="8" xfId="0" applyNumberFormat="1" applyFont="1" applyBorder="1"/>
    <xf numFmtId="49" fontId="2" fillId="0" borderId="7" xfId="0" applyNumberFormat="1" applyFont="1" applyBorder="1"/>
    <xf numFmtId="49" fontId="2" fillId="0" borderId="9" xfId="0" applyNumberFormat="1" applyFont="1" applyBorder="1"/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7" xfId="0" applyNumberFormat="1" applyFont="1" applyFill="1" applyBorder="1"/>
    <xf numFmtId="49" fontId="2" fillId="2" borderId="0" xfId="0" applyNumberFormat="1" applyFont="1" applyFill="1" applyBorder="1"/>
    <xf numFmtId="49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7" xfId="0" applyFont="1" applyBorder="1"/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2"/>
  <sheetViews>
    <sheetView tabSelected="1" view="pageBreakPreview" topLeftCell="A89" zoomScale="133" zoomScaleNormal="75" zoomScaleSheetLayoutView="75" workbookViewId="0">
      <selection activeCell="C118" sqref="C117:C118"/>
    </sheetView>
  </sheetViews>
  <sheetFormatPr defaultRowHeight="12.75"/>
  <cols>
    <col min="1" max="1" width="6.85546875" style="68" customWidth="1"/>
    <col min="2" max="2" width="12.42578125" style="2" customWidth="1"/>
    <col min="3" max="3" width="49.7109375" bestFit="1" customWidth="1"/>
    <col min="4" max="4" width="12.42578125" style="3" customWidth="1"/>
    <col min="5" max="6" width="12.42578125" style="1" customWidth="1"/>
    <col min="7" max="7" width="12.42578125" customWidth="1"/>
    <col min="8" max="8" width="12.42578125" style="1" customWidth="1"/>
    <col min="9" max="9" width="12.42578125" customWidth="1"/>
  </cols>
  <sheetData>
    <row r="1" spans="1:30" s="10" customFormat="1">
      <c r="A1" s="53"/>
      <c r="B1" s="9"/>
      <c r="D1" s="11"/>
      <c r="E1" s="12"/>
      <c r="F1" s="12"/>
      <c r="H1" s="12"/>
    </row>
    <row r="2" spans="1:30" s="10" customFormat="1">
      <c r="A2" s="53"/>
      <c r="B2" s="9"/>
      <c r="D2" s="11"/>
      <c r="E2" s="12"/>
      <c r="F2" s="12"/>
      <c r="H2" s="12"/>
    </row>
    <row r="3" spans="1:30" s="4" customFormat="1" ht="15">
      <c r="A3" s="76" t="s">
        <v>81</v>
      </c>
      <c r="B3" s="76"/>
      <c r="C3" s="76"/>
      <c r="D3" s="76"/>
      <c r="E3" s="76"/>
      <c r="F3" s="76"/>
      <c r="G3" s="76"/>
      <c r="H3" s="76"/>
    </row>
    <row r="4" spans="1:30" s="4" customFormat="1" ht="15">
      <c r="A4" s="77" t="s">
        <v>42</v>
      </c>
      <c r="B4" s="77"/>
      <c r="C4" s="13"/>
      <c r="D4" s="13"/>
      <c r="E4" s="13"/>
      <c r="F4" s="13"/>
      <c r="G4" s="13"/>
      <c r="H4" s="14"/>
    </row>
    <row r="5" spans="1:30" s="4" customFormat="1" ht="15">
      <c r="A5" s="54"/>
      <c r="B5" s="13"/>
      <c r="C5" s="13"/>
      <c r="D5" s="13"/>
      <c r="E5" s="13"/>
      <c r="F5" s="13"/>
      <c r="G5" s="13"/>
      <c r="H5" s="14"/>
    </row>
    <row r="6" spans="1:30" s="6" customFormat="1" ht="15">
      <c r="A6" s="55"/>
      <c r="C6" s="15"/>
      <c r="D6" s="15" t="s">
        <v>35</v>
      </c>
      <c r="E6" s="15"/>
      <c r="F6" s="16"/>
      <c r="H6" s="16"/>
    </row>
    <row r="7" spans="1:30" s="6" customFormat="1" ht="15">
      <c r="A7" s="55"/>
      <c r="C7" s="16"/>
      <c r="D7" s="16" t="s">
        <v>82</v>
      </c>
      <c r="E7" s="16"/>
      <c r="F7" s="16"/>
      <c r="H7" s="16"/>
    </row>
    <row r="8" spans="1:30" s="6" customFormat="1" ht="15">
      <c r="A8" s="56"/>
      <c r="B8" s="17"/>
      <c r="C8" s="17"/>
      <c r="D8" s="18"/>
      <c r="E8" s="18"/>
      <c r="F8" s="18"/>
      <c r="G8" s="17"/>
      <c r="H8" s="18"/>
    </row>
    <row r="9" spans="1:30" s="6" customFormat="1" ht="15">
      <c r="A9" s="57"/>
      <c r="D9" s="19" t="s">
        <v>2</v>
      </c>
      <c r="E9" s="16"/>
      <c r="F9" s="16"/>
      <c r="H9" s="26"/>
      <c r="I9" s="6" t="s">
        <v>3</v>
      </c>
    </row>
    <row r="10" spans="1:30" s="6" customFormat="1" ht="15">
      <c r="A10" s="58" t="s">
        <v>4</v>
      </c>
      <c r="B10" s="6" t="s">
        <v>1</v>
      </c>
      <c r="C10" s="6" t="s">
        <v>5</v>
      </c>
      <c r="D10" s="16" t="s">
        <v>6</v>
      </c>
      <c r="E10" s="16" t="s">
        <v>7</v>
      </c>
      <c r="F10" s="16" t="s">
        <v>8</v>
      </c>
      <c r="G10" s="6" t="s">
        <v>9</v>
      </c>
      <c r="H10" s="27" t="s">
        <v>10</v>
      </c>
      <c r="I10" s="6" t="s">
        <v>11</v>
      </c>
    </row>
    <row r="11" spans="1:30" s="6" customFormat="1" ht="15">
      <c r="A11" s="59"/>
      <c r="B11" s="17"/>
      <c r="C11" s="17"/>
      <c r="D11" s="18" t="s">
        <v>12</v>
      </c>
      <c r="E11" s="18" t="s">
        <v>12</v>
      </c>
      <c r="F11" s="18" t="s">
        <v>13</v>
      </c>
      <c r="G11" s="17" t="s">
        <v>14</v>
      </c>
      <c r="H11" s="28"/>
      <c r="I11" s="6" t="s">
        <v>15</v>
      </c>
    </row>
    <row r="12" spans="1:30" s="16" customFormat="1" ht="15">
      <c r="A12" s="6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29">
        <v>8</v>
      </c>
      <c r="I12" s="16">
        <v>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s="6" customFormat="1" ht="15">
      <c r="A13" s="31"/>
      <c r="D13" s="16"/>
      <c r="E13" s="16"/>
      <c r="F13" s="16"/>
      <c r="H13" s="27"/>
    </row>
    <row r="14" spans="1:30" s="30" customFormat="1" ht="15">
      <c r="A14" s="31" t="s">
        <v>75</v>
      </c>
      <c r="B14" s="16" t="s">
        <v>16</v>
      </c>
      <c r="C14" s="6" t="s">
        <v>58</v>
      </c>
      <c r="D14" s="8">
        <f>8.439*1</f>
        <v>8.4390000000000001</v>
      </c>
      <c r="E14" s="8">
        <f>39.965*1</f>
        <v>39.965000000000003</v>
      </c>
      <c r="F14" s="8"/>
      <c r="G14" s="6"/>
      <c r="H14" s="7">
        <f>D14+E14+F14+G14</f>
        <v>48.404000000000003</v>
      </c>
    </row>
    <row r="15" spans="1:30" s="30" customFormat="1" ht="15">
      <c r="A15" s="31"/>
      <c r="B15" s="16" t="s">
        <v>59</v>
      </c>
      <c r="C15" s="6" t="s">
        <v>74</v>
      </c>
      <c r="D15" s="16"/>
      <c r="E15" s="16"/>
      <c r="F15" s="16"/>
      <c r="G15" s="16"/>
      <c r="H15" s="27"/>
    </row>
    <row r="16" spans="1:30" s="30" customFormat="1" ht="15">
      <c r="A16" s="31"/>
      <c r="B16" s="16" t="s">
        <v>60</v>
      </c>
      <c r="C16" s="6" t="s">
        <v>61</v>
      </c>
      <c r="D16" s="16"/>
      <c r="E16" s="16"/>
      <c r="F16" s="16"/>
      <c r="G16" s="6"/>
      <c r="H16" s="27"/>
    </row>
    <row r="17" spans="1:9" s="30" customFormat="1" ht="15">
      <c r="A17" s="31"/>
      <c r="B17" s="16"/>
      <c r="C17" s="6"/>
      <c r="D17" s="16"/>
      <c r="E17" s="16"/>
      <c r="F17" s="16"/>
      <c r="G17" s="6"/>
      <c r="H17" s="27"/>
    </row>
    <row r="18" spans="1:9" s="6" customFormat="1" ht="15">
      <c r="A18" s="31" t="s">
        <v>66</v>
      </c>
      <c r="B18" s="16" t="s">
        <v>16</v>
      </c>
      <c r="C18" s="6" t="s">
        <v>37</v>
      </c>
      <c r="D18" s="8">
        <v>28.76</v>
      </c>
      <c r="E18" s="8">
        <v>180.76</v>
      </c>
      <c r="F18" s="8">
        <v>385.69</v>
      </c>
      <c r="H18" s="7">
        <f>D18+E18+F18+G18</f>
        <v>595.21</v>
      </c>
    </row>
    <row r="19" spans="1:9" s="6" customFormat="1" ht="15">
      <c r="A19" s="31"/>
      <c r="B19" s="16" t="s">
        <v>62</v>
      </c>
      <c r="C19" s="6" t="s">
        <v>83</v>
      </c>
      <c r="D19" s="16"/>
      <c r="E19" s="16"/>
      <c r="F19" s="16"/>
      <c r="G19" s="16"/>
      <c r="H19" s="27"/>
    </row>
    <row r="20" spans="1:9" s="6" customFormat="1" ht="15">
      <c r="A20" s="31"/>
      <c r="B20" s="16" t="s">
        <v>36</v>
      </c>
      <c r="C20" s="6" t="s">
        <v>38</v>
      </c>
      <c r="D20" s="16"/>
      <c r="E20" s="16"/>
      <c r="F20" s="16"/>
      <c r="H20" s="27"/>
    </row>
    <row r="21" spans="1:9" s="6" customFormat="1" ht="15">
      <c r="A21" s="31"/>
      <c r="B21" s="16" t="s">
        <v>63</v>
      </c>
      <c r="C21" s="6" t="s">
        <v>39</v>
      </c>
      <c r="D21" s="16"/>
      <c r="E21" s="16"/>
      <c r="F21" s="8"/>
      <c r="H21" s="27"/>
    </row>
    <row r="22" spans="1:9" s="6" customFormat="1" ht="15">
      <c r="A22" s="31"/>
      <c r="B22" s="16"/>
      <c r="C22" s="6" t="s">
        <v>40</v>
      </c>
      <c r="D22" s="16"/>
      <c r="E22" s="16"/>
      <c r="F22" s="8"/>
      <c r="H22" s="27"/>
    </row>
    <row r="23" spans="1:9" s="6" customFormat="1" ht="15">
      <c r="A23" s="31"/>
      <c r="B23" s="16"/>
      <c r="C23" s="6" t="s">
        <v>84</v>
      </c>
      <c r="D23" s="16"/>
      <c r="E23" s="16"/>
      <c r="F23" s="16"/>
      <c r="H23" s="27"/>
    </row>
    <row r="24" spans="1:9" s="6" customFormat="1" ht="15">
      <c r="A24" s="58"/>
      <c r="C24" s="6" t="s">
        <v>85</v>
      </c>
      <c r="D24" s="8"/>
      <c r="E24" s="8"/>
      <c r="F24" s="8"/>
      <c r="G24" s="8"/>
      <c r="H24" s="7"/>
    </row>
    <row r="25" spans="1:9" s="6" customFormat="1" ht="15">
      <c r="A25" s="58"/>
      <c r="C25" s="6" t="s">
        <v>86</v>
      </c>
      <c r="D25" s="8"/>
      <c r="E25" s="8"/>
      <c r="F25" s="8"/>
      <c r="G25" s="8"/>
      <c r="H25" s="7"/>
    </row>
    <row r="26" spans="1:9" s="6" customFormat="1" ht="15">
      <c r="A26" s="58"/>
      <c r="D26" s="8"/>
      <c r="E26" s="8"/>
      <c r="F26" s="8"/>
      <c r="G26" s="8"/>
      <c r="H26" s="7"/>
    </row>
    <row r="27" spans="1:9" s="6" customFormat="1" ht="15">
      <c r="A27" s="58"/>
      <c r="D27" s="8"/>
      <c r="E27" s="8"/>
      <c r="F27" s="8"/>
      <c r="G27" s="8"/>
      <c r="H27" s="7"/>
    </row>
    <row r="28" spans="1:9" s="6" customFormat="1" ht="15">
      <c r="A28" s="58"/>
      <c r="C28" s="6" t="s">
        <v>65</v>
      </c>
      <c r="D28" s="8">
        <f>D14+D18</f>
        <v>37.198999999999998</v>
      </c>
      <c r="E28" s="8">
        <f t="shared" ref="E28:H28" si="0">E14+E18</f>
        <v>220.72499999999999</v>
      </c>
      <c r="F28" s="8">
        <f t="shared" si="0"/>
        <v>385.69</v>
      </c>
      <c r="G28" s="8">
        <f t="shared" si="0"/>
        <v>0</v>
      </c>
      <c r="H28" s="8">
        <f t="shared" si="0"/>
        <v>643.61400000000003</v>
      </c>
      <c r="I28" s="16"/>
    </row>
    <row r="29" spans="1:9" s="72" customFormat="1">
      <c r="A29" s="71"/>
      <c r="B29" s="72" t="s">
        <v>78</v>
      </c>
      <c r="C29" s="72" t="s">
        <v>79</v>
      </c>
      <c r="D29" s="73">
        <f>D28*6.61</f>
        <v>245.88539</v>
      </c>
      <c r="E29" s="73">
        <f>E28*6.61</f>
        <v>1458.99225</v>
      </c>
      <c r="F29" s="73">
        <f>F28*3.37</f>
        <v>1299.7753</v>
      </c>
      <c r="G29" s="73">
        <f>G28*3.37</f>
        <v>0</v>
      </c>
      <c r="H29" s="74">
        <f>D29+E29+F29</f>
        <v>3004.6529399999999</v>
      </c>
      <c r="I29" s="75"/>
    </row>
    <row r="30" spans="1:9" s="72" customFormat="1">
      <c r="A30" s="71"/>
      <c r="B30" s="72" t="s">
        <v>80</v>
      </c>
      <c r="D30" s="73"/>
      <c r="E30" s="73"/>
      <c r="F30" s="73"/>
      <c r="G30" s="73"/>
      <c r="H30" s="74"/>
    </row>
    <row r="31" spans="1:9" s="6" customFormat="1" ht="15">
      <c r="A31" s="55"/>
      <c r="D31" s="16"/>
      <c r="E31" s="16"/>
      <c r="F31" s="16"/>
      <c r="H31" s="16"/>
    </row>
    <row r="32" spans="1:9" s="5" customFormat="1" ht="15">
      <c r="A32" s="61"/>
      <c r="D32" s="33"/>
      <c r="E32" s="33"/>
      <c r="F32" s="33"/>
      <c r="H32" s="34"/>
    </row>
    <row r="33" spans="1:8" s="5" customFormat="1" ht="15">
      <c r="A33" s="61"/>
      <c r="D33" s="33"/>
      <c r="E33" s="33"/>
      <c r="F33" s="33"/>
      <c r="H33" s="34"/>
    </row>
    <row r="34" spans="1:8" s="10" customFormat="1">
      <c r="A34" s="53"/>
      <c r="B34" s="9"/>
      <c r="D34" s="11"/>
      <c r="E34" s="12"/>
      <c r="F34" s="12"/>
      <c r="H34" s="12"/>
    </row>
    <row r="35" spans="1:8" s="4" customFormat="1" ht="15">
      <c r="A35" s="76" t="s">
        <v>81</v>
      </c>
      <c r="B35" s="76"/>
      <c r="C35" s="76"/>
      <c r="D35" s="76"/>
      <c r="E35" s="76"/>
      <c r="F35" s="76"/>
      <c r="G35" s="76"/>
      <c r="H35" s="76"/>
    </row>
    <row r="36" spans="1:8" s="4" customFormat="1" ht="15">
      <c r="A36" s="77" t="s">
        <v>42</v>
      </c>
      <c r="B36" s="77"/>
      <c r="C36" s="13"/>
      <c r="D36" s="13"/>
      <c r="E36" s="13"/>
      <c r="F36" s="13"/>
      <c r="G36" s="13"/>
      <c r="H36" s="14"/>
    </row>
    <row r="37" spans="1:8" s="4" customFormat="1" ht="15">
      <c r="A37" s="77"/>
      <c r="B37" s="77"/>
      <c r="C37" s="13"/>
      <c r="D37" s="69" t="s">
        <v>87</v>
      </c>
      <c r="E37" s="13"/>
      <c r="F37" s="13"/>
      <c r="G37" s="13"/>
      <c r="H37" s="14"/>
    </row>
    <row r="38" spans="1:8" s="4" customFormat="1" ht="15">
      <c r="A38" s="62"/>
      <c r="B38" s="35"/>
      <c r="C38" s="35"/>
      <c r="D38" s="35" t="s">
        <v>17</v>
      </c>
      <c r="E38" s="35"/>
      <c r="F38" s="36"/>
      <c r="H38" s="36"/>
    </row>
    <row r="39" spans="1:8" s="4" customFormat="1" ht="15">
      <c r="A39" s="62"/>
      <c r="B39" s="35"/>
      <c r="C39" s="35"/>
      <c r="D39" s="36" t="s">
        <v>23</v>
      </c>
      <c r="E39" s="35"/>
      <c r="F39" s="36"/>
      <c r="H39" s="36"/>
    </row>
    <row r="40" spans="1:8" s="4" customFormat="1" ht="15">
      <c r="A40" s="63"/>
      <c r="B40" s="37"/>
      <c r="C40" s="37"/>
      <c r="D40" s="37"/>
      <c r="E40" s="37"/>
      <c r="F40" s="38"/>
      <c r="G40" s="39"/>
      <c r="H40" s="36"/>
    </row>
    <row r="41" spans="1:8" s="4" customFormat="1" ht="15">
      <c r="A41" s="64"/>
      <c r="B41" s="35"/>
      <c r="C41" s="35"/>
      <c r="D41" s="35"/>
      <c r="E41" s="35"/>
      <c r="F41" s="36"/>
      <c r="G41" s="40"/>
      <c r="H41" s="36"/>
    </row>
    <row r="42" spans="1:8" s="4" customFormat="1" ht="15">
      <c r="A42" s="65" t="s">
        <v>18</v>
      </c>
      <c r="B42" s="37" t="s">
        <v>1</v>
      </c>
      <c r="C42" s="37" t="s">
        <v>19</v>
      </c>
      <c r="D42" s="37" t="s">
        <v>20</v>
      </c>
      <c r="E42" s="37" t="s">
        <v>21</v>
      </c>
      <c r="F42" s="38" t="s">
        <v>22</v>
      </c>
      <c r="G42" s="41" t="s">
        <v>31</v>
      </c>
      <c r="H42" s="36"/>
    </row>
    <row r="43" spans="1:8" s="4" customFormat="1" ht="15">
      <c r="A43" s="65">
        <v>1</v>
      </c>
      <c r="B43" s="37">
        <v>2</v>
      </c>
      <c r="C43" s="37">
        <v>3</v>
      </c>
      <c r="D43" s="37">
        <v>4</v>
      </c>
      <c r="E43" s="37">
        <v>5</v>
      </c>
      <c r="F43" s="38">
        <v>6</v>
      </c>
      <c r="G43" s="42">
        <v>7</v>
      </c>
      <c r="H43" s="36"/>
    </row>
    <row r="44" spans="1:8" s="4" customFormat="1" ht="15">
      <c r="A44" s="47"/>
      <c r="B44" s="43"/>
      <c r="C44" s="43" t="s">
        <v>24</v>
      </c>
      <c r="D44" s="43"/>
      <c r="E44" s="43"/>
      <c r="F44" s="33"/>
      <c r="G44" s="44"/>
      <c r="H44" s="36"/>
    </row>
    <row r="45" spans="1:8" s="5" customFormat="1" ht="15">
      <c r="A45" s="47">
        <v>1</v>
      </c>
      <c r="B45" s="43" t="s">
        <v>26</v>
      </c>
      <c r="C45" s="45" t="s">
        <v>43</v>
      </c>
      <c r="D45" s="43" t="s">
        <v>28</v>
      </c>
      <c r="E45" s="33">
        <v>2.6</v>
      </c>
      <c r="F45" s="33">
        <v>10119.67</v>
      </c>
      <c r="G45" s="46">
        <f>E45*F45</f>
        <v>26311.142</v>
      </c>
      <c r="H45" s="33"/>
    </row>
    <row r="46" spans="1:8" s="5" customFormat="1" ht="15">
      <c r="A46" s="47"/>
      <c r="B46" s="43" t="s">
        <v>44</v>
      </c>
      <c r="C46" s="45" t="s">
        <v>45</v>
      </c>
      <c r="D46" s="43"/>
      <c r="E46" s="33"/>
      <c r="F46" s="33"/>
      <c r="G46" s="44"/>
      <c r="H46" s="33"/>
    </row>
    <row r="47" spans="1:8" s="5" customFormat="1" ht="15">
      <c r="A47" s="47"/>
      <c r="B47" s="43" t="s">
        <v>27</v>
      </c>
      <c r="C47" s="45"/>
      <c r="D47" s="43"/>
      <c r="E47" s="33"/>
      <c r="F47" s="33"/>
      <c r="G47" s="44"/>
      <c r="H47" s="33"/>
    </row>
    <row r="48" spans="1:8" s="5" customFormat="1" ht="15">
      <c r="A48" s="47">
        <v>2</v>
      </c>
      <c r="B48" s="43" t="s">
        <v>26</v>
      </c>
      <c r="C48" s="45" t="s">
        <v>43</v>
      </c>
      <c r="D48" s="43" t="s">
        <v>28</v>
      </c>
      <c r="E48" s="33">
        <v>1.2</v>
      </c>
      <c r="F48" s="33">
        <v>15444</v>
      </c>
      <c r="G48" s="46">
        <f>E48*F48</f>
        <v>18532.8</v>
      </c>
      <c r="H48" s="33"/>
    </row>
    <row r="49" spans="1:8" s="5" customFormat="1" ht="15">
      <c r="A49" s="47"/>
      <c r="B49" s="43" t="s">
        <v>46</v>
      </c>
      <c r="C49" s="45" t="s">
        <v>47</v>
      </c>
      <c r="D49" s="43"/>
      <c r="E49" s="33"/>
      <c r="F49" s="33"/>
      <c r="G49" s="44"/>
      <c r="H49" s="33"/>
    </row>
    <row r="50" spans="1:8" s="5" customFormat="1" ht="15">
      <c r="A50" s="47"/>
      <c r="B50" s="43" t="s">
        <v>27</v>
      </c>
      <c r="C50" s="45"/>
      <c r="D50" s="43"/>
      <c r="E50" s="33"/>
      <c r="F50" s="33"/>
      <c r="G50" s="44"/>
      <c r="H50" s="33"/>
    </row>
    <row r="51" spans="1:8" s="5" customFormat="1" ht="15">
      <c r="A51" s="47" t="s">
        <v>67</v>
      </c>
      <c r="B51" s="43" t="s">
        <v>26</v>
      </c>
      <c r="C51" s="45" t="s">
        <v>43</v>
      </c>
      <c r="D51" s="43" t="s">
        <v>28</v>
      </c>
      <c r="E51" s="33">
        <v>0</v>
      </c>
      <c r="F51" s="33">
        <v>22393.8</v>
      </c>
      <c r="G51" s="46">
        <f>E51*F51</f>
        <v>0</v>
      </c>
      <c r="H51" s="33"/>
    </row>
    <row r="52" spans="1:8" s="5" customFormat="1" ht="15">
      <c r="A52" s="47"/>
      <c r="B52" s="43" t="s">
        <v>70</v>
      </c>
      <c r="C52" s="45" t="s">
        <v>71</v>
      </c>
      <c r="D52" s="43"/>
      <c r="E52" s="33"/>
      <c r="F52" s="33"/>
      <c r="G52" s="44"/>
      <c r="H52" s="33"/>
    </row>
    <row r="53" spans="1:8" s="5" customFormat="1" ht="15">
      <c r="A53" s="47"/>
      <c r="B53" s="43" t="s">
        <v>27</v>
      </c>
      <c r="C53" s="45"/>
      <c r="D53" s="43"/>
      <c r="E53" s="33"/>
      <c r="F53" s="33"/>
      <c r="G53" s="44"/>
      <c r="H53" s="33"/>
    </row>
    <row r="54" spans="1:8" s="5" customFormat="1" ht="15">
      <c r="A54" s="47" t="s">
        <v>64</v>
      </c>
      <c r="B54" s="43" t="s">
        <v>16</v>
      </c>
      <c r="C54" s="45" t="s">
        <v>29</v>
      </c>
      <c r="D54" s="43" t="s">
        <v>25</v>
      </c>
      <c r="E54" s="49">
        <v>0</v>
      </c>
      <c r="F54" s="33">
        <v>166.22</v>
      </c>
      <c r="G54" s="46">
        <f>E54*F54</f>
        <v>0</v>
      </c>
      <c r="H54" s="33"/>
    </row>
    <row r="55" spans="1:8" s="5" customFormat="1" ht="15">
      <c r="A55" s="47"/>
      <c r="B55" s="43" t="s">
        <v>52</v>
      </c>
      <c r="C55" s="48" t="s">
        <v>53</v>
      </c>
      <c r="D55" s="43"/>
      <c r="E55" s="33"/>
      <c r="F55" s="33"/>
      <c r="G55" s="46"/>
      <c r="H55" s="33"/>
    </row>
    <row r="56" spans="1:8" s="5" customFormat="1" ht="15">
      <c r="A56" s="47"/>
      <c r="B56" s="43" t="s">
        <v>54</v>
      </c>
      <c r="C56" s="48" t="s">
        <v>55</v>
      </c>
      <c r="D56" s="43"/>
      <c r="E56" s="33"/>
      <c r="F56" s="33"/>
      <c r="G56" s="44"/>
      <c r="H56" s="33"/>
    </row>
    <row r="57" spans="1:8" s="5" customFormat="1" ht="15">
      <c r="A57" s="47"/>
      <c r="B57" s="43" t="s">
        <v>56</v>
      </c>
      <c r="C57" s="48" t="s">
        <v>77</v>
      </c>
      <c r="D57" s="43"/>
      <c r="E57" s="33"/>
      <c r="F57" s="33"/>
      <c r="G57" s="44"/>
      <c r="H57" s="33"/>
    </row>
    <row r="58" spans="1:8" s="5" customFormat="1" ht="15">
      <c r="A58" s="47"/>
      <c r="B58" s="43"/>
      <c r="C58" s="43" t="s">
        <v>30</v>
      </c>
      <c r="D58" s="43"/>
      <c r="E58" s="33"/>
      <c r="F58" s="33"/>
      <c r="G58" s="44"/>
      <c r="H58" s="33"/>
    </row>
    <row r="59" spans="1:8" s="5" customFormat="1" ht="15">
      <c r="A59" s="47"/>
      <c r="B59" s="43"/>
      <c r="C59" s="43" t="s">
        <v>33</v>
      </c>
      <c r="D59" s="43"/>
      <c r="E59" s="33"/>
      <c r="F59" s="33"/>
      <c r="G59" s="44"/>
      <c r="H59" s="33"/>
    </row>
    <row r="60" spans="1:8" s="5" customFormat="1" ht="15">
      <c r="A60" s="47"/>
      <c r="B60" s="43"/>
      <c r="C60" s="43" t="s">
        <v>32</v>
      </c>
      <c r="D60" s="43"/>
      <c r="E60" s="33"/>
      <c r="F60" s="33"/>
      <c r="G60" s="44"/>
      <c r="H60" s="33"/>
    </row>
    <row r="61" spans="1:8" s="5" customFormat="1" ht="15">
      <c r="A61" s="47" t="s">
        <v>68</v>
      </c>
      <c r="B61" s="43" t="s">
        <v>16</v>
      </c>
      <c r="C61" s="45" t="s">
        <v>48</v>
      </c>
      <c r="D61" s="43" t="s">
        <v>25</v>
      </c>
      <c r="E61" s="33">
        <v>3800</v>
      </c>
      <c r="F61" s="33">
        <v>1074</v>
      </c>
      <c r="G61" s="46">
        <f>E61*F61</f>
        <v>4081200</v>
      </c>
      <c r="H61" s="33"/>
    </row>
    <row r="62" spans="1:8" s="5" customFormat="1" ht="15">
      <c r="A62" s="47"/>
      <c r="B62" s="43" t="s">
        <v>41</v>
      </c>
      <c r="C62" s="45" t="s">
        <v>49</v>
      </c>
      <c r="D62" s="43"/>
      <c r="E62" s="33"/>
      <c r="F62" s="33"/>
      <c r="G62" s="44"/>
      <c r="H62" s="33"/>
    </row>
    <row r="63" spans="1:8" s="5" customFormat="1" ht="15">
      <c r="A63" s="47"/>
      <c r="B63" s="43" t="s">
        <v>50</v>
      </c>
      <c r="C63" s="45"/>
      <c r="D63" s="43"/>
      <c r="E63" s="33"/>
      <c r="F63" s="33"/>
      <c r="G63" s="46"/>
      <c r="H63" s="33"/>
    </row>
    <row r="64" spans="1:8" s="5" customFormat="1" ht="15">
      <c r="A64" s="47" t="s">
        <v>69</v>
      </c>
      <c r="B64" s="43" t="s">
        <v>16</v>
      </c>
      <c r="C64" s="45" t="s">
        <v>73</v>
      </c>
      <c r="D64" s="43" t="s">
        <v>25</v>
      </c>
      <c r="E64" s="33">
        <v>0</v>
      </c>
      <c r="F64" s="33">
        <v>2033.4</v>
      </c>
      <c r="G64" s="46">
        <f>E64*F64</f>
        <v>0</v>
      </c>
      <c r="H64" s="33"/>
    </row>
    <row r="65" spans="1:9" s="5" customFormat="1" ht="15">
      <c r="A65" s="47"/>
      <c r="B65" s="43" t="s">
        <v>72</v>
      </c>
      <c r="C65" s="45"/>
      <c r="D65" s="43"/>
      <c r="E65" s="33"/>
      <c r="F65" s="33"/>
      <c r="G65" s="44"/>
      <c r="H65" s="33"/>
    </row>
    <row r="66" spans="1:9" s="5" customFormat="1" ht="15">
      <c r="A66" s="66"/>
      <c r="B66" s="32"/>
      <c r="C66" s="5" t="s">
        <v>34</v>
      </c>
      <c r="D66" s="43" t="s">
        <v>0</v>
      </c>
      <c r="E66" s="33"/>
      <c r="F66" s="33"/>
      <c r="G66" s="46">
        <f>G45+G48+G51+G61+G64</f>
        <v>4126043.9419999998</v>
      </c>
      <c r="H66" s="33"/>
    </row>
    <row r="67" spans="1:9" s="5" customFormat="1" ht="15">
      <c r="A67" s="66"/>
      <c r="B67" s="32"/>
      <c r="D67" s="43"/>
      <c r="E67" s="33"/>
      <c r="F67" s="33"/>
      <c r="G67" s="50"/>
      <c r="H67" s="33"/>
    </row>
    <row r="68" spans="1:9" s="5" customFormat="1" ht="15">
      <c r="A68" s="66"/>
      <c r="B68" s="72" t="s">
        <v>78</v>
      </c>
      <c r="C68" s="72" t="s">
        <v>79</v>
      </c>
      <c r="D68" s="43" t="s">
        <v>51</v>
      </c>
      <c r="E68" s="33"/>
      <c r="F68" s="33"/>
      <c r="G68" s="51">
        <f>G66*6.61/1000</f>
        <v>27273.150456620002</v>
      </c>
      <c r="H68" s="33"/>
    </row>
    <row r="69" spans="1:9" s="5" customFormat="1" ht="15">
      <c r="A69" s="61"/>
      <c r="B69" s="43"/>
      <c r="C69" s="45"/>
      <c r="D69" s="43"/>
      <c r="E69" s="33"/>
      <c r="F69" s="33"/>
      <c r="G69" s="52"/>
      <c r="H69" s="33"/>
    </row>
    <row r="70" spans="1:9" s="25" customFormat="1" ht="15">
      <c r="A70" s="67" t="s">
        <v>57</v>
      </c>
      <c r="B70" s="21"/>
      <c r="C70" s="22"/>
      <c r="D70" s="21"/>
      <c r="E70" s="23"/>
      <c r="F70" s="23"/>
      <c r="G70" s="24"/>
      <c r="H70" s="23"/>
    </row>
    <row r="71" spans="1:9" s="10" customFormat="1">
      <c r="A71" s="53"/>
      <c r="B71" s="9"/>
      <c r="D71" s="11"/>
      <c r="E71" s="12"/>
      <c r="F71" s="12"/>
      <c r="H71" s="12"/>
    </row>
    <row r="72" spans="1:9" s="10" customFormat="1">
      <c r="A72" s="53"/>
      <c r="B72" s="9"/>
      <c r="D72" s="11"/>
      <c r="E72" s="12"/>
      <c r="F72" s="12"/>
      <c r="H72" s="12"/>
    </row>
    <row r="73" spans="1:9" s="10" customFormat="1">
      <c r="A73" s="53"/>
      <c r="B73" s="9"/>
      <c r="D73" s="11"/>
      <c r="E73" s="12"/>
      <c r="F73" s="12"/>
      <c r="H73" s="12"/>
    </row>
    <row r="74" spans="1:9" s="4" customFormat="1" ht="15">
      <c r="A74" s="76" t="s">
        <v>81</v>
      </c>
      <c r="B74" s="76"/>
      <c r="C74" s="76"/>
      <c r="D74" s="76"/>
      <c r="E74" s="76"/>
      <c r="F74" s="76"/>
      <c r="G74" s="76"/>
      <c r="H74" s="76"/>
    </row>
    <row r="75" spans="1:9" s="4" customFormat="1" ht="15">
      <c r="A75" s="77" t="s">
        <v>76</v>
      </c>
      <c r="B75" s="77"/>
      <c r="C75" s="70"/>
      <c r="D75" s="70"/>
      <c r="E75" s="70"/>
      <c r="F75" s="70"/>
      <c r="G75" s="70"/>
      <c r="H75" s="14"/>
    </row>
    <row r="76" spans="1:9" s="4" customFormat="1" ht="15">
      <c r="A76" s="54"/>
      <c r="B76" s="70"/>
      <c r="C76" s="70"/>
      <c r="D76" s="70"/>
      <c r="E76" s="70"/>
      <c r="F76" s="70"/>
      <c r="G76" s="70"/>
      <c r="H76" s="14"/>
    </row>
    <row r="77" spans="1:9" s="6" customFormat="1" ht="15">
      <c r="A77" s="55"/>
      <c r="C77" s="69"/>
      <c r="D77" s="69" t="s">
        <v>35</v>
      </c>
      <c r="E77" s="69"/>
      <c r="F77" s="16"/>
      <c r="H77" s="16"/>
    </row>
    <row r="78" spans="1:9" s="6" customFormat="1" ht="15">
      <c r="A78" s="55"/>
      <c r="C78" s="16"/>
      <c r="D78" s="16" t="s">
        <v>82</v>
      </c>
      <c r="E78" s="16"/>
      <c r="F78" s="16"/>
      <c r="H78" s="16"/>
    </row>
    <row r="79" spans="1:9" s="6" customFormat="1" ht="15">
      <c r="A79" s="56"/>
      <c r="B79" s="17"/>
      <c r="C79" s="17"/>
      <c r="D79" s="18"/>
      <c r="E79" s="18"/>
      <c r="F79" s="18"/>
      <c r="G79" s="17"/>
      <c r="H79" s="18"/>
    </row>
    <row r="80" spans="1:9" s="6" customFormat="1" ht="15">
      <c r="A80" s="57"/>
      <c r="D80" s="19" t="s">
        <v>2</v>
      </c>
      <c r="E80" s="16"/>
      <c r="F80" s="16"/>
      <c r="H80" s="26"/>
      <c r="I80" s="6" t="s">
        <v>3</v>
      </c>
    </row>
    <row r="81" spans="1:30" s="6" customFormat="1" ht="15">
      <c r="A81" s="58" t="s">
        <v>4</v>
      </c>
      <c r="B81" s="6" t="s">
        <v>1</v>
      </c>
      <c r="C81" s="6" t="s">
        <v>5</v>
      </c>
      <c r="D81" s="16" t="s">
        <v>6</v>
      </c>
      <c r="E81" s="16" t="s">
        <v>7</v>
      </c>
      <c r="F81" s="16" t="s">
        <v>8</v>
      </c>
      <c r="G81" s="6" t="s">
        <v>9</v>
      </c>
      <c r="H81" s="27" t="s">
        <v>10</v>
      </c>
      <c r="I81" s="6" t="s">
        <v>11</v>
      </c>
    </row>
    <row r="82" spans="1:30" s="6" customFormat="1" ht="15">
      <c r="A82" s="59"/>
      <c r="B82" s="17"/>
      <c r="C82" s="17"/>
      <c r="D82" s="18" t="s">
        <v>12</v>
      </c>
      <c r="E82" s="18" t="s">
        <v>12</v>
      </c>
      <c r="F82" s="18" t="s">
        <v>13</v>
      </c>
      <c r="G82" s="17" t="s">
        <v>14</v>
      </c>
      <c r="H82" s="28"/>
      <c r="I82" s="6" t="s">
        <v>15</v>
      </c>
    </row>
    <row r="83" spans="1:30" s="16" customFormat="1" ht="15">
      <c r="A83" s="60">
        <v>1</v>
      </c>
      <c r="B83" s="20">
        <v>2</v>
      </c>
      <c r="C83" s="20">
        <v>3</v>
      </c>
      <c r="D83" s="20">
        <v>4</v>
      </c>
      <c r="E83" s="20">
        <v>5</v>
      </c>
      <c r="F83" s="20">
        <v>6</v>
      </c>
      <c r="G83" s="20">
        <v>7</v>
      </c>
      <c r="H83" s="29">
        <v>8</v>
      </c>
      <c r="I83" s="16">
        <v>9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6" customFormat="1" ht="15">
      <c r="A84" s="31"/>
      <c r="D84" s="16"/>
      <c r="E84" s="16"/>
      <c r="F84" s="16"/>
      <c r="H84" s="27"/>
    </row>
    <row r="85" spans="1:30" s="30" customFormat="1" ht="15">
      <c r="A85" s="31" t="s">
        <v>75</v>
      </c>
      <c r="B85" s="16" t="s">
        <v>16</v>
      </c>
      <c r="C85" s="6" t="s">
        <v>58</v>
      </c>
      <c r="D85" s="8">
        <f>8.439*0.3</f>
        <v>2.5316999999999998</v>
      </c>
      <c r="E85" s="8">
        <f>39.965*0.3</f>
        <v>11.989500000000001</v>
      </c>
      <c r="F85" s="8"/>
      <c r="G85" s="6"/>
      <c r="H85" s="7">
        <f>D85+E85+F85+G85</f>
        <v>14.5212</v>
      </c>
    </row>
    <row r="86" spans="1:30" s="30" customFormat="1" ht="15">
      <c r="A86" s="31"/>
      <c r="B86" s="16" t="s">
        <v>59</v>
      </c>
      <c r="C86" s="6" t="s">
        <v>74</v>
      </c>
      <c r="D86" s="16"/>
      <c r="E86" s="16"/>
      <c r="F86" s="16"/>
      <c r="G86" s="16"/>
      <c r="H86" s="27"/>
    </row>
    <row r="87" spans="1:30" s="30" customFormat="1" ht="15">
      <c r="A87" s="31"/>
      <c r="B87" s="16" t="s">
        <v>60</v>
      </c>
      <c r="C87" s="6" t="s">
        <v>61</v>
      </c>
      <c r="D87" s="16"/>
      <c r="E87" s="16"/>
      <c r="F87" s="16"/>
      <c r="G87" s="6"/>
      <c r="H87" s="27"/>
    </row>
    <row r="88" spans="1:30" s="30" customFormat="1" ht="15">
      <c r="A88" s="31"/>
      <c r="B88" s="16"/>
      <c r="C88" s="6"/>
      <c r="D88" s="16"/>
      <c r="E88" s="16"/>
      <c r="F88" s="16"/>
      <c r="G88" s="6"/>
      <c r="H88" s="27"/>
    </row>
    <row r="89" spans="1:30" s="6" customFormat="1" ht="15">
      <c r="A89" s="31" t="s">
        <v>66</v>
      </c>
      <c r="B89" s="16" t="s">
        <v>16</v>
      </c>
      <c r="C89" s="6" t="s">
        <v>37</v>
      </c>
      <c r="D89" s="8">
        <f>28.76*0.3</f>
        <v>8.6280000000000001</v>
      </c>
      <c r="E89" s="8">
        <f>180.76*0.3</f>
        <v>54.227999999999994</v>
      </c>
      <c r="F89" s="8">
        <f>385.69*0.3</f>
        <v>115.70699999999999</v>
      </c>
      <c r="H89" s="7">
        <f>D89+E89+F89+G89</f>
        <v>178.56299999999999</v>
      </c>
    </row>
    <row r="90" spans="1:30" s="6" customFormat="1" ht="15">
      <c r="A90" s="31"/>
      <c r="B90" s="16" t="s">
        <v>62</v>
      </c>
      <c r="C90" s="6" t="s">
        <v>83</v>
      </c>
      <c r="D90" s="16"/>
      <c r="E90" s="16"/>
      <c r="F90" s="16"/>
      <c r="G90" s="16"/>
      <c r="H90" s="27"/>
    </row>
    <row r="91" spans="1:30" s="6" customFormat="1" ht="15">
      <c r="A91" s="31"/>
      <c r="B91" s="16" t="s">
        <v>36</v>
      </c>
      <c r="C91" s="6" t="s">
        <v>38</v>
      </c>
      <c r="D91" s="16"/>
      <c r="E91" s="16"/>
      <c r="F91" s="16"/>
      <c r="H91" s="27"/>
    </row>
    <row r="92" spans="1:30" s="6" customFormat="1" ht="15">
      <c r="A92" s="31"/>
      <c r="B92" s="16" t="s">
        <v>63</v>
      </c>
      <c r="C92" s="6" t="s">
        <v>39</v>
      </c>
      <c r="D92" s="16"/>
      <c r="E92" s="16"/>
      <c r="F92" s="8"/>
      <c r="H92" s="27"/>
    </row>
    <row r="93" spans="1:30" s="6" customFormat="1" ht="15">
      <c r="A93" s="31"/>
      <c r="B93" s="16"/>
      <c r="C93" s="6" t="s">
        <v>40</v>
      </c>
      <c r="D93" s="16"/>
      <c r="E93" s="16"/>
      <c r="F93" s="8"/>
      <c r="H93" s="27"/>
    </row>
    <row r="94" spans="1:30" s="6" customFormat="1" ht="15">
      <c r="A94" s="31"/>
      <c r="B94" s="16"/>
      <c r="C94" s="6" t="s">
        <v>88</v>
      </c>
      <c r="D94" s="16"/>
      <c r="E94" s="16"/>
      <c r="F94" s="16"/>
      <c r="H94" s="27"/>
    </row>
    <row r="95" spans="1:30" s="6" customFormat="1" ht="15">
      <c r="A95" s="58"/>
      <c r="C95" s="6" t="s">
        <v>89</v>
      </c>
      <c r="D95" s="8"/>
      <c r="E95" s="8"/>
      <c r="F95" s="8"/>
      <c r="G95" s="8"/>
      <c r="H95" s="7"/>
    </row>
    <row r="96" spans="1:30" s="6" customFormat="1" ht="15">
      <c r="A96" s="58"/>
      <c r="C96" s="6" t="s">
        <v>90</v>
      </c>
      <c r="D96" s="8"/>
      <c r="E96" s="8"/>
      <c r="F96" s="8"/>
      <c r="G96" s="8"/>
      <c r="H96" s="7"/>
    </row>
    <row r="97" spans="1:9" s="6" customFormat="1" ht="15">
      <c r="A97" s="58"/>
      <c r="D97" s="8"/>
      <c r="E97" s="8"/>
      <c r="F97" s="8"/>
      <c r="G97" s="8"/>
      <c r="H97" s="7"/>
    </row>
    <row r="98" spans="1:9" s="6" customFormat="1" ht="15">
      <c r="A98" s="58"/>
      <c r="D98" s="8"/>
      <c r="E98" s="8"/>
      <c r="F98" s="8"/>
      <c r="G98" s="8"/>
      <c r="H98" s="7"/>
    </row>
    <row r="99" spans="1:9" s="6" customFormat="1" ht="15">
      <c r="A99" s="58"/>
      <c r="C99" s="6" t="s">
        <v>65</v>
      </c>
      <c r="D99" s="8">
        <f>D85+D89</f>
        <v>11.159700000000001</v>
      </c>
      <c r="E99" s="8">
        <f t="shared" ref="E99:H99" si="1">E85+E89</f>
        <v>66.217500000000001</v>
      </c>
      <c r="F99" s="8">
        <f t="shared" si="1"/>
        <v>115.70699999999999</v>
      </c>
      <c r="G99" s="8">
        <f t="shared" si="1"/>
        <v>0</v>
      </c>
      <c r="H99" s="8">
        <f t="shared" si="1"/>
        <v>193.08419999999998</v>
      </c>
      <c r="I99" s="16"/>
    </row>
    <row r="100" spans="1:9" s="72" customFormat="1">
      <c r="A100" s="71"/>
      <c r="B100" s="72" t="s">
        <v>78</v>
      </c>
      <c r="C100" s="72" t="s">
        <v>79</v>
      </c>
      <c r="D100" s="73">
        <f>D99*6.61</f>
        <v>73.765617000000006</v>
      </c>
      <c r="E100" s="73">
        <f>E99*6.61</f>
        <v>437.697675</v>
      </c>
      <c r="F100" s="73">
        <f>F99*3.37</f>
        <v>389.93259</v>
      </c>
      <c r="G100" s="73">
        <f>G99*3.37</f>
        <v>0</v>
      </c>
      <c r="H100" s="74">
        <f>D100+E100+F100</f>
        <v>901.39588200000003</v>
      </c>
      <c r="I100" s="75"/>
    </row>
    <row r="101" spans="1:9" s="72" customFormat="1">
      <c r="A101" s="71"/>
      <c r="B101" s="72" t="s">
        <v>80</v>
      </c>
      <c r="D101" s="73"/>
      <c r="E101" s="73"/>
      <c r="F101" s="73"/>
      <c r="G101" s="73"/>
      <c r="H101" s="74"/>
    </row>
    <row r="102" spans="1:9" s="6" customFormat="1" ht="15">
      <c r="A102" s="55"/>
      <c r="D102" s="16"/>
      <c r="E102" s="16"/>
      <c r="F102" s="16"/>
      <c r="H102" s="16"/>
    </row>
  </sheetData>
  <mergeCells count="7">
    <mergeCell ref="A3:H3"/>
    <mergeCell ref="A4:B4"/>
    <mergeCell ref="A74:H74"/>
    <mergeCell ref="A36:B36"/>
    <mergeCell ref="A37:B37"/>
    <mergeCell ref="A35:H35"/>
    <mergeCell ref="A75:B75"/>
  </mergeCells>
  <phoneticPr fontId="0" type="noConversion"/>
  <pageMargins left="0.98425196850393704" right="0.39370078740157483" top="0.19685039370078741" bottom="0" header="0.51181102362204722" footer="0.51181102362204722"/>
  <pageSetup paperSize="9" orientation="landscape" horizontalDpi="150" verticalDpi="150" r:id="rId1"/>
  <headerFooter alignWithMargins="0"/>
  <rowBreaks count="3" manualBreakCount="3">
    <brk id="31" max="16383" man="1"/>
    <brk id="69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Покров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</dc:creator>
  <cp:lastModifiedBy>User1</cp:lastModifiedBy>
  <cp:lastPrinted>2014-05-23T10:50:19Z</cp:lastPrinted>
  <dcterms:created xsi:type="dcterms:W3CDTF">2002-08-14T06:36:24Z</dcterms:created>
  <dcterms:modified xsi:type="dcterms:W3CDTF">2014-05-26T06:54:04Z</dcterms:modified>
</cp:coreProperties>
</file>